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3113C774-ABB5-4F59-BF4C-67AF9B100306}" xr6:coauthVersionLast="47" xr6:coauthVersionMax="47" xr10:uidLastSave="{00000000-0000-0000-0000-000000000000}"/>
  <bookViews>
    <workbookView xWindow="14865" yWindow="0" windowWidth="23610" windowHeight="15585" xr2:uid="{00000000-000D-0000-FFFF-FFFF00000000}"/>
  </bookViews>
  <sheets>
    <sheet name="キャンセル早見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4" l="1"/>
  <c r="L21" i="4"/>
  <c r="L20" i="4"/>
  <c r="L19" i="4"/>
  <c r="L18" i="4"/>
  <c r="C15" i="4"/>
  <c r="D15" i="4" s="1"/>
  <c r="C14" i="4"/>
  <c r="J21" i="4" s="1"/>
  <c r="K21" i="4" s="1"/>
  <c r="C13" i="4"/>
  <c r="D13" i="4" s="1"/>
  <c r="C12" i="4"/>
  <c r="C11" i="4"/>
  <c r="C10" i="4"/>
  <c r="C9" i="4"/>
  <c r="C8" i="4"/>
  <c r="G18" i="4" s="1"/>
  <c r="C7" i="4"/>
  <c r="J17" i="4" s="1"/>
  <c r="K17" i="4" s="1"/>
  <c r="D14" i="4" l="1"/>
  <c r="D7" i="4"/>
  <c r="J20" i="4"/>
  <c r="K20" i="4" s="1"/>
  <c r="J22" i="4"/>
  <c r="K22" i="4" s="1"/>
  <c r="G20" i="4"/>
  <c r="H20" i="4" s="1"/>
  <c r="J19" i="4"/>
  <c r="K19" i="4" s="1"/>
  <c r="G19" i="4"/>
  <c r="H19" i="4" s="1"/>
  <c r="D9" i="4"/>
  <c r="H18" i="4" l="1"/>
  <c r="D10" i="4"/>
  <c r="D8" i="4"/>
  <c r="D12" i="4"/>
  <c r="J18" i="4"/>
  <c r="K18" i="4" s="1"/>
  <c r="D11" i="4"/>
</calcChain>
</file>

<file path=xl/sharedStrings.xml><?xml version="1.0" encoding="utf-8"?>
<sst xmlns="http://schemas.openxmlformats.org/spreadsheetml/2006/main" count="59" uniqueCount="48">
  <si>
    <t>無料</t>
    <rPh sb="0" eb="2">
      <t>ムリョウ</t>
    </rPh>
    <phoneticPr fontId="1"/>
  </si>
  <si>
    <t>～</t>
    <phoneticPr fontId="1"/>
  </si>
  <si>
    <t>キャンセル金額</t>
    <rPh sb="5" eb="7">
      <t>キンガク</t>
    </rPh>
    <phoneticPr fontId="1"/>
  </si>
  <si>
    <t>☆キャンセル規定☆</t>
    <rPh sb="6" eb="8">
      <t>キテイ</t>
    </rPh>
    <phoneticPr fontId="2"/>
  </si>
  <si>
    <t>キャンセル依頼日</t>
    <rPh sb="5" eb="7">
      <t>イライ</t>
    </rPh>
    <rPh sb="7" eb="8">
      <t>ヒ</t>
    </rPh>
    <phoneticPr fontId="1"/>
  </si>
  <si>
    <t>●キャンセル料が発生する期間（日数）については、キャンセル料金については、上記の表の通りとします。</t>
    <rPh sb="29" eb="31">
      <t>リョウキン</t>
    </rPh>
    <phoneticPr fontId="2"/>
  </si>
  <si>
    <t>●日数管理は、営業日ではなく、あくまでも実際の日数で計算し、基準は日本時間の０時をもって日数管理を行います。</t>
    <phoneticPr fontId="2"/>
  </si>
  <si>
    <t>☆以下、自動計算</t>
    <rPh sb="1" eb="3">
      <t>イカ</t>
    </rPh>
    <rPh sb="4" eb="6">
      <t>ジドウ</t>
    </rPh>
    <rPh sb="6" eb="8">
      <t>ケイサン</t>
    </rPh>
    <phoneticPr fontId="1"/>
  </si>
  <si>
    <t>30日前以前</t>
    <rPh sb="2" eb="4">
      <t>ニチマエ</t>
    </rPh>
    <rPh sb="4" eb="6">
      <t>イゼン</t>
    </rPh>
    <phoneticPr fontId="1"/>
  </si>
  <si>
    <t>14日前～8日前</t>
    <rPh sb="2" eb="4">
      <t>ニチマエ</t>
    </rPh>
    <rPh sb="6" eb="8">
      <t>ニチマエ</t>
    </rPh>
    <phoneticPr fontId="1"/>
  </si>
  <si>
    <t>当日</t>
    <rPh sb="0" eb="2">
      <t>トウジツ</t>
    </rPh>
    <phoneticPr fontId="1"/>
  </si>
  <si>
    <t>30日前</t>
    <rPh sb="2" eb="4">
      <t>ニチマエ</t>
    </rPh>
    <phoneticPr fontId="1"/>
  </si>
  <si>
    <t>29日前</t>
    <rPh sb="2" eb="4">
      <t>ニチマエ</t>
    </rPh>
    <phoneticPr fontId="1"/>
  </si>
  <si>
    <t>29日前～15日前</t>
    <rPh sb="2" eb="4">
      <t>ニチマエ</t>
    </rPh>
    <rPh sb="7" eb="9">
      <t>ニチマエ</t>
    </rPh>
    <phoneticPr fontId="1"/>
  </si>
  <si>
    <t>15日前</t>
    <rPh sb="2" eb="4">
      <t>ニチマエ</t>
    </rPh>
    <phoneticPr fontId="1"/>
  </si>
  <si>
    <t>14日前</t>
    <rPh sb="2" eb="3">
      <t>ニチ</t>
    </rPh>
    <rPh sb="3" eb="4">
      <t>マエ</t>
    </rPh>
    <phoneticPr fontId="1"/>
  </si>
  <si>
    <t>8日前</t>
    <rPh sb="1" eb="3">
      <t>ニチマエ</t>
    </rPh>
    <phoneticPr fontId="1"/>
  </si>
  <si>
    <t>7日前</t>
    <rPh sb="1" eb="3">
      <t>ニチマエ</t>
    </rPh>
    <phoneticPr fontId="1"/>
  </si>
  <si>
    <t>2日前</t>
    <rPh sb="1" eb="3">
      <t>ニチマエ</t>
    </rPh>
    <phoneticPr fontId="1"/>
  </si>
  <si>
    <t>前日</t>
    <rPh sb="0" eb="1">
      <t>マエ</t>
    </rPh>
    <rPh sb="1" eb="2">
      <t>ジツ</t>
    </rPh>
    <phoneticPr fontId="1"/>
  </si>
  <si>
    <t>29日前～15日前</t>
    <phoneticPr fontId="1"/>
  </si>
  <si>
    <t>14日前～8日前</t>
    <phoneticPr fontId="1"/>
  </si>
  <si>
    <t>前日</t>
    <rPh sb="0" eb="2">
      <t>ゼンジツ</t>
    </rPh>
    <phoneticPr fontId="1"/>
  </si>
  <si>
    <t>7日前～2日前</t>
    <rPh sb="1" eb="2">
      <t>ニチ</t>
    </rPh>
    <rPh sb="2" eb="3">
      <t>マエ</t>
    </rPh>
    <rPh sb="5" eb="6">
      <t>ヒ</t>
    </rPh>
    <rPh sb="6" eb="7">
      <t>マエ</t>
    </rPh>
    <phoneticPr fontId="1"/>
  </si>
  <si>
    <t>見学予約日</t>
    <rPh sb="0" eb="2">
      <t>ケンガク</t>
    </rPh>
    <rPh sb="2" eb="4">
      <t>ヨヤク</t>
    </rPh>
    <rPh sb="4" eb="5">
      <t>ニチ</t>
    </rPh>
    <phoneticPr fontId="1"/>
  </si>
  <si>
    <t>☆以下、自動計算でキャンセル料金が表示されます。</t>
    <phoneticPr fontId="1"/>
  </si>
  <si>
    <t>工場見学キャンセル早見表</t>
    <phoneticPr fontId="1"/>
  </si>
  <si>
    <t>代金の10％</t>
    <rPh sb="0" eb="2">
      <t>ダイキン</t>
    </rPh>
    <phoneticPr fontId="1"/>
  </si>
  <si>
    <t>代金の20%</t>
    <phoneticPr fontId="1"/>
  </si>
  <si>
    <t>代金の30%</t>
    <phoneticPr fontId="1"/>
  </si>
  <si>
    <t>代金の50%</t>
    <phoneticPr fontId="1"/>
  </si>
  <si>
    <t>●キャンセル日の算出は、見学日から起算いたします。</t>
    <rPh sb="6" eb="7">
      <t>ビ</t>
    </rPh>
    <rPh sb="8" eb="10">
      <t>サンシュツ</t>
    </rPh>
    <rPh sb="12" eb="15">
      <t>ケンガクビ</t>
    </rPh>
    <rPh sb="17" eb="19">
      <t>キサン</t>
    </rPh>
    <phoneticPr fontId="1"/>
  </si>
  <si>
    <t>●代金とは、予約時のメールにてお伝えする金額(税抜)となります。</t>
    <rPh sb="1" eb="3">
      <t>ダイキン</t>
    </rPh>
    <rPh sb="6" eb="8">
      <t>ヨヤク</t>
    </rPh>
    <rPh sb="8" eb="9">
      <t>ジ</t>
    </rPh>
    <rPh sb="16" eb="17">
      <t>ツタ</t>
    </rPh>
    <rPh sb="20" eb="22">
      <t>キンガク</t>
    </rPh>
    <rPh sb="23" eb="24">
      <t>ゼイ</t>
    </rPh>
    <rPh sb="24" eb="25">
      <t>ヌ</t>
    </rPh>
    <phoneticPr fontId="1"/>
  </si>
  <si>
    <t>●キャンセル料は、消費税を含みません。</t>
    <rPh sb="13" eb="14">
      <t>フク</t>
    </rPh>
    <phoneticPr fontId="2"/>
  </si>
  <si>
    <t>● 算出の結果生じた1円未満の端数は四捨五入するものといたします。</t>
    <phoneticPr fontId="2"/>
  </si>
  <si>
    <t>↓①こちらに入力ください</t>
    <rPh sb="6" eb="8">
      <t>ニュウリョク</t>
    </rPh>
    <phoneticPr fontId="2"/>
  </si>
  <si>
    <t>↓②こちらに入力ください</t>
    <phoneticPr fontId="2"/>
  </si>
  <si>
    <t>変更手数料対象）日程変更・2班体制（30人以上～48人まで）→1班体制（29人以下）への変更</t>
    <rPh sb="0" eb="2">
      <t>ヘンコウ</t>
    </rPh>
    <rPh sb="2" eb="5">
      <t>テスウリョウ</t>
    </rPh>
    <rPh sb="5" eb="7">
      <t>タイショウ</t>
    </rPh>
    <rPh sb="8" eb="10">
      <t>ニッテイ</t>
    </rPh>
    <rPh sb="10" eb="12">
      <t>ヘンコウ</t>
    </rPh>
    <rPh sb="14" eb="15">
      <t>ハン</t>
    </rPh>
    <rPh sb="15" eb="17">
      <t>タイセイ</t>
    </rPh>
    <rPh sb="20" eb="21">
      <t>ニン</t>
    </rPh>
    <rPh sb="21" eb="23">
      <t>イジョウ</t>
    </rPh>
    <rPh sb="26" eb="27">
      <t>ニン</t>
    </rPh>
    <rPh sb="32" eb="33">
      <t>ハン</t>
    </rPh>
    <rPh sb="33" eb="35">
      <t>タイセイ</t>
    </rPh>
    <rPh sb="38" eb="39">
      <t>ニン</t>
    </rPh>
    <rPh sb="39" eb="41">
      <t>イカ</t>
    </rPh>
    <rPh sb="44" eb="46">
      <t>ヘンコウ</t>
    </rPh>
    <phoneticPr fontId="1"/>
  </si>
  <si>
    <t>見学料金</t>
    <rPh sb="0" eb="2">
      <t>ケンガク</t>
    </rPh>
    <rPh sb="2" eb="4">
      <t>リョウキン</t>
    </rPh>
    <phoneticPr fontId="1"/>
  </si>
  <si>
    <t>円(税抜)</t>
    <rPh sb="0" eb="1">
      <t>エン</t>
    </rPh>
    <rPh sb="2" eb="3">
      <t>ゼイ</t>
    </rPh>
    <rPh sb="3" eb="4">
      <t>ヌ</t>
    </rPh>
    <phoneticPr fontId="1"/>
  </si>
  <si>
    <t>●キャンセル料の算出方法は、税抜見学料金に、上記の表のキャンセル料率を掛けて算出するものとします。</t>
    <rPh sb="14" eb="15">
      <t>ゼイ</t>
    </rPh>
    <rPh sb="15" eb="16">
      <t>バツ</t>
    </rPh>
    <rPh sb="16" eb="18">
      <t>ケンガク</t>
    </rPh>
    <phoneticPr fontId="2"/>
  </si>
  <si>
    <t xml:space="preserve">●29日前から変更手数料が発生します。⇒　1件/2,200円(税込) </t>
    <rPh sb="3" eb="4">
      <t>ニチ</t>
    </rPh>
    <rPh sb="22" eb="23">
      <t>ケン</t>
    </rPh>
    <rPh sb="32" eb="33">
      <t>コ</t>
    </rPh>
    <phoneticPr fontId="1"/>
  </si>
  <si>
    <t>代金の100%</t>
    <rPh sb="0" eb="2">
      <t>ダイキン</t>
    </rPh>
    <phoneticPr fontId="1"/>
  </si>
  <si>
    <t>※無連絡のキャンセルも含む</t>
    <rPh sb="1" eb="2">
      <t>ム</t>
    </rPh>
    <rPh sb="2" eb="4">
      <t>レンラク</t>
    </rPh>
    <rPh sb="11" eb="12">
      <t>フク</t>
    </rPh>
    <phoneticPr fontId="1"/>
  </si>
  <si>
    <t>2025.08.01</t>
    <phoneticPr fontId="1"/>
  </si>
  <si>
    <t>●キャンセルを希望される場合は、AVEX工場見学ホームページのキャンセルフォームより申請してください。(フォームが使えない場合はこちらまで：tatematsu@avex-inc.co.jp)</t>
    <rPh sb="20" eb="22">
      <t>コウジョウ</t>
    </rPh>
    <rPh sb="22" eb="24">
      <t>ケンガク</t>
    </rPh>
    <rPh sb="42" eb="44">
      <t>シンセイ</t>
    </rPh>
    <rPh sb="57" eb="58">
      <t>ツカ</t>
    </rPh>
    <rPh sb="61" eb="63">
      <t>バアイ</t>
    </rPh>
    <phoneticPr fontId="2"/>
  </si>
  <si>
    <r>
      <t>キャンセル・変更のご依頼は、
工場見学ホームページのキャンセルフォームまたは「</t>
    </r>
    <r>
      <rPr>
        <b/>
        <sz val="14"/>
        <color rgb="FFFF0000"/>
        <rFont val="游ゴシック"/>
        <family val="3"/>
        <charset val="128"/>
      </rPr>
      <t>tatematsu@avex-inc.co.jp</t>
    </r>
    <r>
      <rPr>
        <sz val="12"/>
        <color theme="1"/>
        <rFont val="游ゴシック"/>
        <family val="3"/>
        <charset val="128"/>
      </rPr>
      <t>」まで
必ずご連絡ください。</t>
    </r>
    <rPh sb="6" eb="8">
      <t>ヘンコウ</t>
    </rPh>
    <rPh sb="10" eb="12">
      <t>イライ</t>
    </rPh>
    <rPh sb="15" eb="17">
      <t>コウジョウ</t>
    </rPh>
    <rPh sb="17" eb="19">
      <t>ケンガク</t>
    </rPh>
    <rPh sb="67" eb="68">
      <t>カナラ</t>
    </rPh>
    <rPh sb="70" eb="72">
      <t>レンラク</t>
    </rPh>
    <phoneticPr fontId="1"/>
  </si>
  <si>
    <t>変更手数料非対象）時間変更・同一班での人数変更・工場変更・プログラム変更（経営者⇔従業員）</t>
    <rPh sb="0" eb="2">
      <t>ヘンコウ</t>
    </rPh>
    <rPh sb="2" eb="5">
      <t>テスウリョウ</t>
    </rPh>
    <rPh sb="5" eb="6">
      <t>ヒ</t>
    </rPh>
    <rPh sb="6" eb="8">
      <t>タイショウ</t>
    </rPh>
    <rPh sb="9" eb="13">
      <t>ジカンヘンコウ</t>
    </rPh>
    <rPh sb="14" eb="16">
      <t>ドウイツ</t>
    </rPh>
    <rPh sb="16" eb="17">
      <t>ハン</t>
    </rPh>
    <rPh sb="19" eb="21">
      <t>ニンズウ</t>
    </rPh>
    <rPh sb="21" eb="23">
      <t>ヘンコウ</t>
    </rPh>
    <rPh sb="24" eb="26">
      <t>コウジョウ</t>
    </rPh>
    <rPh sb="26" eb="28">
      <t>ヘンコウ</t>
    </rPh>
    <rPh sb="34" eb="36">
      <t>ヘンコウ</t>
    </rPh>
    <rPh sb="37" eb="40">
      <t>ケイエイシャ</t>
    </rPh>
    <rPh sb="41" eb="44">
      <t>ジュウギョウイン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</si>
</sst>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/d\(aaa\)"/>
    <numFmt numFmtId="178" formatCode="&quot;¥&quot;#,##0_);[Red]\(&quot;¥&quot;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8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26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4"/>
      <color rgb="FFFF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0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dotted">
        <color rgb="FFFF0000"/>
      </right>
      <top style="thick">
        <color rgb="FFFF0000"/>
      </top>
      <bottom style="thick">
        <color rgb="FFFF0000"/>
      </bottom>
      <diagonal/>
    </border>
    <border>
      <left style="dotted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/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>
      <alignment vertical="center"/>
    </xf>
    <xf numFmtId="0" fontId="5" fillId="0" borderId="20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4" fillId="0" borderId="0" xfId="0" applyFont="1" applyAlignment="1"/>
    <xf numFmtId="14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9" fillId="3" borderId="35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9" fontId="4" fillId="0" borderId="25" xfId="0" applyNumberFormat="1" applyFont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9" fontId="4" fillId="0" borderId="3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left" vertical="top"/>
    </xf>
    <xf numFmtId="0" fontId="6" fillId="5" borderId="1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14" fontId="10" fillId="2" borderId="26" xfId="0" applyNumberFormat="1" applyFont="1" applyFill="1" applyBorder="1" applyAlignment="1">
      <alignment horizontal="center" vertical="center"/>
    </xf>
    <xf numFmtId="14" fontId="10" fillId="2" borderId="28" xfId="0" applyNumberFormat="1" applyFont="1" applyFill="1" applyBorder="1" applyAlignment="1">
      <alignment horizontal="center" vertical="center"/>
    </xf>
    <xf numFmtId="14" fontId="10" fillId="0" borderId="30" xfId="0" applyNumberFormat="1" applyFont="1" applyBorder="1" applyAlignment="1">
      <alignment horizontal="center" vertical="center"/>
    </xf>
    <xf numFmtId="14" fontId="10" fillId="0" borderId="32" xfId="0" applyNumberFormat="1" applyFont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4" fontId="10" fillId="0" borderId="27" xfId="0" applyNumberFormat="1" applyFont="1" applyBorder="1" applyAlignment="1">
      <alignment horizontal="center" vertical="center"/>
    </xf>
    <xf numFmtId="14" fontId="10" fillId="0" borderId="29" xfId="0" applyNumberFormat="1" applyFont="1" applyBorder="1" applyAlignment="1">
      <alignment horizontal="center" vertical="center"/>
    </xf>
    <xf numFmtId="14" fontId="10" fillId="0" borderId="31" xfId="0" applyNumberFormat="1" applyFont="1" applyBorder="1" applyAlignment="1">
      <alignment horizontal="center" vertical="center"/>
    </xf>
    <xf numFmtId="14" fontId="10" fillId="0" borderId="33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14" fontId="9" fillId="6" borderId="2" xfId="0" applyNumberFormat="1" applyFont="1" applyFill="1" applyBorder="1" applyAlignment="1">
      <alignment horizontal="center" vertical="center"/>
    </xf>
    <xf numFmtId="14" fontId="9" fillId="3" borderId="8" xfId="0" applyNumberFormat="1" applyFont="1" applyFill="1" applyBorder="1" applyAlignment="1">
      <alignment horizontal="center" vertical="center"/>
    </xf>
    <xf numFmtId="14" fontId="9" fillId="6" borderId="9" xfId="0" applyNumberFormat="1" applyFont="1" applyFill="1" applyBorder="1" applyAlignment="1">
      <alignment horizontal="center" vertical="center"/>
    </xf>
    <xf numFmtId="14" fontId="9" fillId="3" borderId="9" xfId="0" applyNumberFormat="1" applyFont="1" applyFill="1" applyBorder="1" applyAlignment="1">
      <alignment horizontal="center" vertical="center"/>
    </xf>
    <xf numFmtId="14" fontId="9" fillId="3" borderId="21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0" fontId="10" fillId="3" borderId="38" xfId="0" applyFont="1" applyFill="1" applyBorder="1" applyAlignment="1">
      <alignment horizontal="center" vertical="center"/>
    </xf>
    <xf numFmtId="14" fontId="10" fillId="2" borderId="39" xfId="0" applyNumberFormat="1" applyFont="1" applyFill="1" applyBorder="1" applyAlignment="1">
      <alignment horizontal="center" vertical="center"/>
    </xf>
    <xf numFmtId="14" fontId="10" fillId="2" borderId="40" xfId="0" applyNumberFormat="1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14" fontId="10" fillId="0" borderId="42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14" fontId="10" fillId="2" borderId="27" xfId="0" applyNumberFormat="1" applyFont="1" applyFill="1" applyBorder="1" applyAlignment="1">
      <alignment horizontal="center" vertical="center"/>
    </xf>
    <xf numFmtId="14" fontId="10" fillId="2" borderId="2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4" fillId="6" borderId="0" xfId="0" applyFont="1" applyFill="1">
      <alignment vertical="center"/>
    </xf>
    <xf numFmtId="178" fontId="11" fillId="0" borderId="11" xfId="0" applyNumberFormat="1" applyFont="1" applyBorder="1" applyAlignment="1">
      <alignment horizontal="center" vertical="center"/>
    </xf>
    <xf numFmtId="178" fontId="11" fillId="0" borderId="1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77" fontId="7" fillId="4" borderId="16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6" fontId="7" fillId="4" borderId="18" xfId="0" applyNumberFormat="1" applyFont="1" applyFill="1" applyBorder="1" applyAlignment="1" applyProtection="1">
      <alignment horizontal="center" vertical="center"/>
      <protection locked="0"/>
    </xf>
    <xf numFmtId="176" fontId="7" fillId="4" borderId="19" xfId="0" applyNumberFormat="1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2" fillId="7" borderId="43" xfId="0" applyFont="1" applyFill="1" applyBorder="1" applyAlignment="1" applyProtection="1">
      <alignment horizontal="left" vertical="center" wrapText="1"/>
      <protection locked="0"/>
    </xf>
    <xf numFmtId="0" fontId="12" fillId="7" borderId="44" xfId="0" applyFont="1" applyFill="1" applyBorder="1" applyAlignment="1" applyProtection="1">
      <alignment horizontal="left" vertical="center" wrapText="1"/>
      <protection locked="0"/>
    </xf>
    <xf numFmtId="0" fontId="12" fillId="7" borderId="45" xfId="0" applyFont="1" applyFill="1" applyBorder="1" applyAlignment="1" applyProtection="1">
      <alignment horizontal="left" vertical="center" wrapText="1"/>
      <protection locked="0"/>
    </xf>
    <xf numFmtId="0" fontId="12" fillId="7" borderId="46" xfId="0" applyFont="1" applyFill="1" applyBorder="1" applyAlignment="1" applyProtection="1">
      <alignment horizontal="left" vertical="center" wrapText="1"/>
      <protection locked="0"/>
    </xf>
    <xf numFmtId="0" fontId="12" fillId="7" borderId="0" xfId="0" applyFont="1" applyFill="1" applyAlignment="1" applyProtection="1">
      <alignment horizontal="left" vertical="center" wrapText="1"/>
      <protection locked="0"/>
    </xf>
    <xf numFmtId="0" fontId="12" fillId="7" borderId="47" xfId="0" applyFont="1" applyFill="1" applyBorder="1" applyAlignment="1" applyProtection="1">
      <alignment horizontal="left" vertical="center" wrapText="1"/>
      <protection locked="0"/>
    </xf>
    <xf numFmtId="0" fontId="12" fillId="7" borderId="48" xfId="0" applyFont="1" applyFill="1" applyBorder="1" applyAlignment="1" applyProtection="1">
      <alignment horizontal="left" vertical="center" wrapText="1"/>
      <protection locked="0"/>
    </xf>
    <xf numFmtId="0" fontId="12" fillId="7" borderId="49" xfId="0" applyFont="1" applyFill="1" applyBorder="1" applyAlignment="1" applyProtection="1">
      <alignment horizontal="left" vertical="center" wrapText="1"/>
      <protection locked="0"/>
    </xf>
    <xf numFmtId="0" fontId="12" fillId="7" borderId="50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2C0E8"/>
      <color rgb="FFECA2DE"/>
      <color rgb="FF9F21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O39"/>
  <sheetViews>
    <sheetView tabSelected="1" zoomScale="90" zoomScaleNormal="90" workbookViewId="0">
      <selection activeCell="C4" sqref="C4"/>
    </sheetView>
  </sheetViews>
  <sheetFormatPr defaultColWidth="9.125" defaultRowHeight="18.75" x14ac:dyDescent="0.15"/>
  <cols>
    <col min="1" max="1" width="2.625" style="2" customWidth="1"/>
    <col min="2" max="2" width="18.25" style="2" customWidth="1"/>
    <col min="3" max="3" width="26.25" style="2" customWidth="1"/>
    <col min="4" max="4" width="5.5" style="2" customWidth="1"/>
    <col min="5" max="6" width="16.75" style="2" customWidth="1"/>
    <col min="7" max="7" width="19.125" style="2" customWidth="1"/>
    <col min="8" max="9" width="6.25" style="2" customWidth="1"/>
    <col min="10" max="10" width="19.125" style="2" customWidth="1"/>
    <col min="11" max="11" width="6.25" style="2" customWidth="1"/>
    <col min="12" max="12" width="21.75" style="2" customWidth="1"/>
    <col min="13" max="13" width="9.125" style="2"/>
    <col min="14" max="14" width="13.75" style="2" customWidth="1"/>
    <col min="15" max="16384" width="9.125" style="2"/>
  </cols>
  <sheetData>
    <row r="1" spans="1:15" ht="47.25" customHeight="1" x14ac:dyDescent="0.4">
      <c r="A1" s="64" t="s">
        <v>26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"/>
      <c r="N1" s="1"/>
      <c r="O1" s="1"/>
    </row>
    <row r="2" spans="1:15" ht="12.75" customHeight="1" x14ac:dyDescent="0.15">
      <c r="L2" s="56" t="s">
        <v>44</v>
      </c>
    </row>
    <row r="3" spans="1:15" ht="19.5" thickBot="1" x14ac:dyDescent="0.2">
      <c r="B3" s="3"/>
      <c r="C3" s="4" t="s">
        <v>35</v>
      </c>
      <c r="E3" s="3"/>
      <c r="F3" s="72" t="s">
        <v>36</v>
      </c>
      <c r="G3" s="72"/>
      <c r="J3" s="58"/>
    </row>
    <row r="4" spans="1:15" ht="31.5" customHeight="1" thickTop="1" thickBot="1" x14ac:dyDescent="0.45">
      <c r="B4" s="5" t="s">
        <v>24</v>
      </c>
      <c r="C4" s="62">
        <v>45658</v>
      </c>
      <c r="E4" s="5" t="s">
        <v>38</v>
      </c>
      <c r="F4" s="65">
        <v>100000</v>
      </c>
      <c r="G4" s="66"/>
      <c r="H4" s="47" t="s">
        <v>39</v>
      </c>
      <c r="I4" s="6"/>
    </row>
    <row r="5" spans="1:15" ht="19.5" thickTop="1" x14ac:dyDescent="0.15">
      <c r="C5" s="7"/>
    </row>
    <row r="6" spans="1:15" ht="19.5" thickBot="1" x14ac:dyDescent="0.2">
      <c r="B6" s="8"/>
      <c r="C6" s="70" t="s">
        <v>7</v>
      </c>
      <c r="D6" s="70"/>
    </row>
    <row r="7" spans="1:15" ht="19.5" customHeight="1" x14ac:dyDescent="0.15">
      <c r="B7" s="38" t="s">
        <v>11</v>
      </c>
      <c r="C7" s="43">
        <f>C4-30</f>
        <v>45628</v>
      </c>
      <c r="D7" s="9" t="str">
        <f>TEXT(C7,"aaa")</f>
        <v>月</v>
      </c>
      <c r="F7" s="74" t="s">
        <v>46</v>
      </c>
      <c r="G7" s="75"/>
      <c r="H7" s="75"/>
      <c r="I7" s="75"/>
      <c r="J7" s="75"/>
      <c r="K7" s="75"/>
      <c r="L7" s="76"/>
    </row>
    <row r="8" spans="1:15" ht="19.5" x14ac:dyDescent="0.15">
      <c r="B8" s="41" t="s">
        <v>12</v>
      </c>
      <c r="C8" s="44">
        <f>C4-29</f>
        <v>45629</v>
      </c>
      <c r="D8" s="42" t="str">
        <f t="shared" ref="D8:D13" si="0">TEXT(C8,"aaa")</f>
        <v>火</v>
      </c>
      <c r="F8" s="77"/>
      <c r="G8" s="78"/>
      <c r="H8" s="78"/>
      <c r="I8" s="78"/>
      <c r="J8" s="78"/>
      <c r="K8" s="78"/>
      <c r="L8" s="79"/>
    </row>
    <row r="9" spans="1:15" ht="19.5" x14ac:dyDescent="0.15">
      <c r="B9" s="39" t="s">
        <v>14</v>
      </c>
      <c r="C9" s="45">
        <f>C4-15</f>
        <v>45643</v>
      </c>
      <c r="D9" s="10" t="str">
        <f t="shared" si="0"/>
        <v>火</v>
      </c>
      <c r="F9" s="77"/>
      <c r="G9" s="78"/>
      <c r="H9" s="78"/>
      <c r="I9" s="78"/>
      <c r="J9" s="78"/>
      <c r="K9" s="78"/>
      <c r="L9" s="79"/>
    </row>
    <row r="10" spans="1:15" ht="19.5" x14ac:dyDescent="0.15">
      <c r="B10" s="41" t="s">
        <v>15</v>
      </c>
      <c r="C10" s="44">
        <f>C4-14</f>
        <v>45644</v>
      </c>
      <c r="D10" s="42" t="str">
        <f t="shared" si="0"/>
        <v>水</v>
      </c>
      <c r="F10" s="80"/>
      <c r="G10" s="81"/>
      <c r="H10" s="81"/>
      <c r="I10" s="81"/>
      <c r="J10" s="81"/>
      <c r="K10" s="81"/>
      <c r="L10" s="82"/>
    </row>
    <row r="11" spans="1:15" ht="19.5" x14ac:dyDescent="0.15">
      <c r="B11" s="39" t="s">
        <v>16</v>
      </c>
      <c r="C11" s="45">
        <f>C4-8</f>
        <v>45650</v>
      </c>
      <c r="D11" s="10" t="str">
        <f t="shared" si="0"/>
        <v>火</v>
      </c>
    </row>
    <row r="12" spans="1:15" ht="19.5" x14ac:dyDescent="0.15">
      <c r="B12" s="41" t="s">
        <v>17</v>
      </c>
      <c r="C12" s="44">
        <f>C4-7</f>
        <v>45651</v>
      </c>
      <c r="D12" s="42" t="str">
        <f t="shared" si="0"/>
        <v>水</v>
      </c>
    </row>
    <row r="13" spans="1:15" ht="19.5" x14ac:dyDescent="0.15">
      <c r="B13" s="39" t="s">
        <v>18</v>
      </c>
      <c r="C13" s="45">
        <f>C4-2</f>
        <v>45656</v>
      </c>
      <c r="D13" s="10" t="str">
        <f t="shared" si="0"/>
        <v>月</v>
      </c>
      <c r="E13" s="7"/>
      <c r="H13" s="11"/>
      <c r="I13" s="11"/>
      <c r="J13" s="11"/>
      <c r="K13" s="11"/>
      <c r="L13" s="11"/>
    </row>
    <row r="14" spans="1:15" ht="19.5" x14ac:dyDescent="0.15">
      <c r="B14" s="41" t="s">
        <v>19</v>
      </c>
      <c r="C14" s="44">
        <f>C4-1</f>
        <v>45657</v>
      </c>
      <c r="D14" s="42" t="str">
        <f t="shared" ref="D14:D15" si="1">TEXT(C14,"aaa")</f>
        <v>火</v>
      </c>
      <c r="E14" s="7"/>
      <c r="H14" s="12"/>
      <c r="I14" s="12"/>
      <c r="J14" s="12"/>
      <c r="K14" s="12"/>
      <c r="L14" s="12"/>
    </row>
    <row r="15" spans="1:15" ht="20.25" thickBot="1" x14ac:dyDescent="0.2">
      <c r="B15" s="40" t="s">
        <v>10</v>
      </c>
      <c r="C15" s="46">
        <f>C4-0</f>
        <v>45658</v>
      </c>
      <c r="D15" s="13" t="str">
        <f t="shared" si="1"/>
        <v>水</v>
      </c>
      <c r="E15" s="7"/>
      <c r="G15" s="73" t="s">
        <v>25</v>
      </c>
      <c r="H15" s="73"/>
      <c r="I15" s="73"/>
      <c r="J15" s="73"/>
      <c r="K15" s="73"/>
      <c r="L15" s="73"/>
    </row>
    <row r="16" spans="1:15" ht="30" customHeight="1" thickBot="1" x14ac:dyDescent="0.45">
      <c r="B16" s="71" t="s">
        <v>3</v>
      </c>
      <c r="C16" s="71"/>
      <c r="D16" s="7"/>
      <c r="E16" s="7"/>
      <c r="G16" s="67" t="s">
        <v>4</v>
      </c>
      <c r="H16" s="68"/>
      <c r="I16" s="68"/>
      <c r="J16" s="68"/>
      <c r="K16" s="69"/>
      <c r="L16" s="27" t="s">
        <v>2</v>
      </c>
    </row>
    <row r="17" spans="2:12" ht="30" customHeight="1" thickTop="1" x14ac:dyDescent="0.15">
      <c r="B17" s="14" t="s">
        <v>8</v>
      </c>
      <c r="C17" s="15" t="s">
        <v>0</v>
      </c>
      <c r="F17" s="28" t="s">
        <v>8</v>
      </c>
      <c r="G17" s="29"/>
      <c r="H17" s="30"/>
      <c r="I17" s="16" t="s">
        <v>1</v>
      </c>
      <c r="J17" s="31">
        <f>C7</f>
        <v>45628</v>
      </c>
      <c r="K17" s="32" t="str">
        <f>TEXT(J17,"aaa")</f>
        <v>月</v>
      </c>
      <c r="L17" s="17" t="s">
        <v>0</v>
      </c>
    </row>
    <row r="18" spans="2:12" ht="30" customHeight="1" x14ac:dyDescent="0.15">
      <c r="B18" s="18" t="s">
        <v>13</v>
      </c>
      <c r="C18" s="19" t="s">
        <v>27</v>
      </c>
      <c r="F18" s="33" t="s">
        <v>20</v>
      </c>
      <c r="G18" s="34">
        <f>C8</f>
        <v>45629</v>
      </c>
      <c r="H18" s="35" t="str">
        <f>TEXT(G18,"aaa")</f>
        <v>火</v>
      </c>
      <c r="I18" s="20" t="s">
        <v>1</v>
      </c>
      <c r="J18" s="36">
        <f>C9</f>
        <v>45643</v>
      </c>
      <c r="K18" s="37" t="str">
        <f>TEXT(J18,"aaa")</f>
        <v>火</v>
      </c>
      <c r="L18" s="59">
        <f>F4*0.1</f>
        <v>10000</v>
      </c>
    </row>
    <row r="19" spans="2:12" ht="30" customHeight="1" x14ac:dyDescent="0.15">
      <c r="B19" s="18" t="s">
        <v>9</v>
      </c>
      <c r="C19" s="21" t="s">
        <v>28</v>
      </c>
      <c r="F19" s="33" t="s">
        <v>21</v>
      </c>
      <c r="G19" s="34">
        <f>C10</f>
        <v>45644</v>
      </c>
      <c r="H19" s="35" t="str">
        <f>TEXT(G19,"aaa")</f>
        <v>水</v>
      </c>
      <c r="I19" s="20" t="s">
        <v>1</v>
      </c>
      <c r="J19" s="36">
        <f>C11</f>
        <v>45650</v>
      </c>
      <c r="K19" s="37" t="str">
        <f>TEXT(J19,"aaa")</f>
        <v>火</v>
      </c>
      <c r="L19" s="59">
        <f>F4*0.2</f>
        <v>20000</v>
      </c>
    </row>
    <row r="20" spans="2:12" ht="30" customHeight="1" x14ac:dyDescent="0.15">
      <c r="B20" s="18" t="s">
        <v>23</v>
      </c>
      <c r="C20" s="21" t="s">
        <v>29</v>
      </c>
      <c r="D20" s="7"/>
      <c r="E20" s="7"/>
      <c r="F20" s="33" t="s">
        <v>23</v>
      </c>
      <c r="G20" s="34">
        <f>C12</f>
        <v>45651</v>
      </c>
      <c r="H20" s="35" t="str">
        <f>TEXT(G20,"aaa")</f>
        <v>水</v>
      </c>
      <c r="I20" s="20" t="s">
        <v>1</v>
      </c>
      <c r="J20" s="36">
        <f>C13</f>
        <v>45656</v>
      </c>
      <c r="K20" s="37" t="str">
        <f>TEXT(J20,"aaa")</f>
        <v>月</v>
      </c>
      <c r="L20" s="59">
        <f>F4*0.3</f>
        <v>30000</v>
      </c>
    </row>
    <row r="21" spans="2:12" ht="30" x14ac:dyDescent="0.15">
      <c r="B21" s="18" t="s">
        <v>22</v>
      </c>
      <c r="C21" s="21" t="s">
        <v>30</v>
      </c>
      <c r="F21" s="33" t="s">
        <v>22</v>
      </c>
      <c r="G21" s="54"/>
      <c r="H21" s="55"/>
      <c r="I21" s="20" t="s">
        <v>1</v>
      </c>
      <c r="J21" s="36">
        <f>C14</f>
        <v>45657</v>
      </c>
      <c r="K21" s="37" t="str">
        <f t="shared" ref="K21:K22" si="2">TEXT(J21,"aaa")</f>
        <v>火</v>
      </c>
      <c r="L21" s="59">
        <f>F4*0.5</f>
        <v>50000</v>
      </c>
    </row>
    <row r="22" spans="2:12" ht="30.75" thickBot="1" x14ac:dyDescent="0.2">
      <c r="B22" s="22" t="s">
        <v>10</v>
      </c>
      <c r="C22" s="23" t="s">
        <v>42</v>
      </c>
      <c r="F22" s="48" t="s">
        <v>10</v>
      </c>
      <c r="G22" s="49"/>
      <c r="H22" s="50"/>
      <c r="I22" s="51" t="s">
        <v>1</v>
      </c>
      <c r="J22" s="52">
        <f t="shared" ref="J22" si="3">C15</f>
        <v>45658</v>
      </c>
      <c r="K22" s="53" t="str">
        <f t="shared" si="2"/>
        <v>水</v>
      </c>
      <c r="L22" s="60">
        <f>F4</f>
        <v>100000</v>
      </c>
    </row>
    <row r="23" spans="2:12" ht="19.5" thickTop="1" x14ac:dyDescent="0.15">
      <c r="C23" s="61" t="s">
        <v>43</v>
      </c>
    </row>
    <row r="24" spans="2:12" ht="10.5" customHeight="1" x14ac:dyDescent="0.15"/>
    <row r="25" spans="2:12" s="25" customFormat="1" ht="20.25" customHeight="1" x14ac:dyDescent="0.15">
      <c r="B25" s="24" t="s">
        <v>5</v>
      </c>
    </row>
    <row r="26" spans="2:12" s="25" customFormat="1" ht="20.25" customHeight="1" x14ac:dyDescent="0.15">
      <c r="B26" s="24" t="s">
        <v>32</v>
      </c>
    </row>
    <row r="27" spans="2:12" s="25" customFormat="1" ht="20.25" customHeight="1" x14ac:dyDescent="0.15">
      <c r="B27" s="24" t="s">
        <v>31</v>
      </c>
    </row>
    <row r="28" spans="2:12" s="25" customFormat="1" ht="20.25" customHeight="1" x14ac:dyDescent="0.15">
      <c r="B28" s="24" t="s">
        <v>6</v>
      </c>
    </row>
    <row r="29" spans="2:12" s="25" customFormat="1" ht="20.25" customHeight="1" x14ac:dyDescent="0.15">
      <c r="B29" s="24" t="s">
        <v>45</v>
      </c>
    </row>
    <row r="30" spans="2:12" s="25" customFormat="1" ht="20.25" customHeight="1" x14ac:dyDescent="0.15">
      <c r="B30" s="25" t="s">
        <v>33</v>
      </c>
    </row>
    <row r="31" spans="2:12" s="25" customFormat="1" ht="20.25" customHeight="1" x14ac:dyDescent="0.15">
      <c r="B31" s="24" t="s">
        <v>40</v>
      </c>
    </row>
    <row r="32" spans="2:12" s="25" customFormat="1" ht="20.25" customHeight="1" x14ac:dyDescent="0.15">
      <c r="B32" s="24" t="s">
        <v>34</v>
      </c>
    </row>
    <row r="33" spans="2:10" s="25" customFormat="1" ht="20.25" customHeight="1" x14ac:dyDescent="0.15">
      <c r="B33" s="63" t="s">
        <v>41</v>
      </c>
      <c r="C33" s="63"/>
      <c r="D33" s="63"/>
      <c r="E33" s="63"/>
      <c r="F33" s="63"/>
      <c r="G33" s="63"/>
      <c r="H33" s="63"/>
      <c r="I33" s="63"/>
      <c r="J33" s="57"/>
    </row>
    <row r="34" spans="2:10" s="25" customFormat="1" ht="20.25" customHeight="1" x14ac:dyDescent="0.15">
      <c r="B34" s="24" t="s">
        <v>37</v>
      </c>
    </row>
    <row r="35" spans="2:10" ht="17.25" customHeight="1" x14ac:dyDescent="0.15">
      <c r="B35" s="2" t="s">
        <v>47</v>
      </c>
    </row>
    <row r="36" spans="2:10" x14ac:dyDescent="0.15">
      <c r="B36" s="26"/>
    </row>
    <row r="38" spans="2:10" x14ac:dyDescent="0.15">
      <c r="B38" s="26"/>
    </row>
    <row r="39" spans="2:10" x14ac:dyDescent="0.15">
      <c r="B39" s="26"/>
    </row>
  </sheetData>
  <sheetProtection algorithmName="SHA-512" hashValue="VgNf1CXggldz98reI/yvqtMSgq/1n/OHGE655N7rh/KTsbJ0kWLSQ/4MIyBRyo5Kp88ALEu3PheAiYkLEyLJfQ==" saltValue="5gz9hGyNQmYky5mwmhUGSA==" spinCount="100000" sheet="1" objects="1" scenarios="1" selectLockedCells="1"/>
  <mergeCells count="9">
    <mergeCell ref="B33:I33"/>
    <mergeCell ref="A1:L1"/>
    <mergeCell ref="F4:G4"/>
    <mergeCell ref="G16:K16"/>
    <mergeCell ref="C6:D6"/>
    <mergeCell ref="B16:C16"/>
    <mergeCell ref="F3:G3"/>
    <mergeCell ref="G15:L15"/>
    <mergeCell ref="F7:L10"/>
  </mergeCells>
  <phoneticPr fontId="1"/>
  <pageMargins left="0.25" right="0.25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キャンセル早見表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2020-01-29T13:46:11Z</dcterms:created>
  <dcterms:modified xsi:type="dcterms:W3CDTF">2025-08-07T06:16:51Z</dcterms:modified>
</cp:coreProperties>
</file>